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DiscountRatesEnd2019\TheThirtyPercent\"/>
    </mc:Choice>
  </mc:AlternateContent>
  <xr:revisionPtr revIDLastSave="0" documentId="13_ncr:1_{273BAB78-DB65-46DD-82AA-95BA7E3DAF10}" xr6:coauthVersionLast="45" xr6:coauthVersionMax="45" xr10:uidLastSave="{00000000-0000-0000-0000-000000000000}"/>
  <bookViews>
    <workbookView xWindow="-108" yWindow="-108" windowWidth="23256" windowHeight="12576" xr2:uid="{BB975937-00CB-4D6F-9AF7-ED1B945600D6}"/>
  </bookViews>
  <sheets>
    <sheet name="Scenario Summary" sheetId="2" r:id="rId1"/>
    <sheet name="MainCalcs" sheetId="1" r:id="rId2"/>
  </sheets>
  <definedNames>
    <definedName name="AdjInt">MainCalcs!$B$18</definedName>
    <definedName name="AnnBeg">MainCalcs!$F$5</definedName>
    <definedName name="AnnEnd">MainCalcs!$F$7</definedName>
    <definedName name="BegInt">MainCalcs!$B$17</definedName>
    <definedName name="Defer">MainCalcs!$B$3</definedName>
    <definedName name="FactorBeg">MainCalcs!$B$19</definedName>
    <definedName name="FactorEnd">MainCalcs!$B$20</definedName>
    <definedName name="FactorRatio">MainCalcs!$B$21</definedName>
    <definedName name="IntAdj">MainCalcs!$B$6</definedName>
    <definedName name="IntBeg">MainCalcs!$B$5</definedName>
    <definedName name="IntEnd">MainCalcs!$B$7</definedName>
    <definedName name="NumScen">MainCalcs!$B$2</definedName>
    <definedName name="Possess">MainCalcs!$B$4</definedName>
    <definedName name="ProdBeg">MainCalcs!$H$5</definedName>
    <definedName name="ProdEnd">MainCalcs!$H$7</definedName>
    <definedName name="ScenNum">MainCalcs!$B$14</definedName>
    <definedName name="ScenTab">MainCalcs!$J$4:$N$11</definedName>
    <definedName name="TimeDefer">MainCalcs!$B$15</definedName>
    <definedName name="TimePayment">MainCalcs!$B$16</definedName>
    <definedName name="VeeBeg">MainCalcs!$D$5</definedName>
    <definedName name="VeeEnd">MainCalcs!$D$7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4" i="1" l="1"/>
  <c r="B6" i="1"/>
  <c r="B18" i="1" s="1"/>
  <c r="B5" i="1"/>
  <c r="B17" i="1" s="1"/>
  <c r="B4" i="1"/>
  <c r="B16" i="1" s="1"/>
  <c r="B3" i="1"/>
  <c r="B15" i="1" s="1"/>
  <c r="D5" i="1" l="1"/>
  <c r="B7" i="1"/>
  <c r="F5" i="1"/>
  <c r="H5" i="1" l="1"/>
  <c r="B19" i="1" s="1"/>
  <c r="F7" i="1"/>
  <c r="D7" i="1"/>
  <c r="H7" i="1" l="1"/>
  <c r="B20" i="1" s="1"/>
  <c r="B21" i="1"/>
</calcChain>
</file>

<file path=xl/sharedStrings.xml><?xml version="1.0" encoding="utf-8"?>
<sst xmlns="http://schemas.openxmlformats.org/spreadsheetml/2006/main" count="54" uniqueCount="34">
  <si>
    <t>Defer</t>
  </si>
  <si>
    <t>Possess</t>
  </si>
  <si>
    <t>NumScen</t>
  </si>
  <si>
    <t>ScenTab</t>
  </si>
  <si>
    <t>IntBeg</t>
  </si>
  <si>
    <t>IntEnd</t>
  </si>
  <si>
    <t>IntAdj</t>
  </si>
  <si>
    <t>VeeBeg</t>
  </si>
  <si>
    <t>AnnBeg</t>
  </si>
  <si>
    <t>AnnEnd</t>
  </si>
  <si>
    <t>VeeEnd</t>
  </si>
  <si>
    <t>ProdBeg</t>
  </si>
  <si>
    <t>ProdEnd</t>
  </si>
  <si>
    <t>ScenNum</t>
  </si>
  <si>
    <t>TimeDefer</t>
  </si>
  <si>
    <t>TimePayment</t>
  </si>
  <si>
    <t>BegInt</t>
  </si>
  <si>
    <t>AdjInt</t>
  </si>
  <si>
    <t>FactorBeg</t>
  </si>
  <si>
    <t>FactorEnd</t>
  </si>
  <si>
    <t>FactorRatio</t>
  </si>
  <si>
    <t>j1</t>
  </si>
  <si>
    <t>Created by Jon Spain on 08/05/2020</t>
  </si>
  <si>
    <t>j2</t>
  </si>
  <si>
    <t>j3</t>
  </si>
  <si>
    <t>j4</t>
  </si>
  <si>
    <t>j5</t>
  </si>
  <si>
    <t>j6</t>
  </si>
  <si>
    <t>j7</t>
  </si>
  <si>
    <t>j8</t>
  </si>
  <si>
    <t>Scenario Summary</t>
  </si>
  <si>
    <t>Changing Cells:</t>
  </si>
  <si>
    <t>Current Values:</t>
  </si>
  <si>
    <t>Result Cells: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</si>
</sst>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8" x14ac:knownFonts="1">
    <font>
      <sz val="12"/>
      <color theme="1"/>
      <name val="Times New Roman"/>
      <family val="2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4"/>
      <color indexed="9"/>
      <name val="Times New Roman"/>
      <family val="2"/>
    </font>
    <font>
      <b/>
      <sz val="12"/>
      <color indexed="8"/>
      <name val="Times New Roman"/>
      <family val="2"/>
    </font>
    <font>
      <b/>
      <sz val="12"/>
      <color indexed="18"/>
      <name val="Times New Roman"/>
      <family val="2"/>
    </font>
    <font>
      <sz val="11"/>
      <color indexed="9"/>
      <name val="Times New Roman"/>
      <family val="2"/>
    </font>
    <font>
      <sz val="8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20"/>
        <bgColor indexed="24"/>
      </patternFill>
    </fill>
    <fill>
      <patternFill patternType="solid">
        <fgColor indexed="22"/>
        <bgColor indexed="24"/>
      </patternFill>
    </fill>
    <fill>
      <patternFill patternType="solid">
        <fgColor indexed="22"/>
        <bgColor indexed="7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Font="1"/>
    <xf numFmtId="0" fontId="1" fillId="0" borderId="0" xfId="0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quotePrefix="1" applyFont="1" applyAlignment="1">
      <alignment horizontal="left"/>
    </xf>
    <xf numFmtId="0" fontId="0" fillId="0" borderId="0" xfId="0" applyFont="1" applyAlignment="1">
      <alignment horizontal="right"/>
    </xf>
    <xf numFmtId="10" fontId="0" fillId="0" borderId="0" xfId="0" applyNumberFormat="1" applyFont="1"/>
    <xf numFmtId="0" fontId="2" fillId="0" borderId="0" xfId="0" applyFont="1"/>
    <xf numFmtId="164" fontId="0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0" fillId="0" borderId="0" xfId="0" applyFill="1" applyBorder="1" applyAlignment="1"/>
    <xf numFmtId="10" fontId="0" fillId="0" borderId="0" xfId="0" applyNumberFormat="1" applyFill="1" applyBorder="1" applyAlignment="1"/>
    <xf numFmtId="164" fontId="0" fillId="0" borderId="0" xfId="0" applyNumberFormat="1" applyFill="1" applyBorder="1" applyAlignment="1"/>
    <xf numFmtId="164" fontId="0" fillId="0" borderId="2" xfId="0" applyNumberFormat="1" applyFill="1" applyBorder="1" applyAlignment="1"/>
    <xf numFmtId="0" fontId="3" fillId="2" borderId="3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0" fillId="0" borderId="4" xfId="0" applyFill="1" applyBorder="1" applyAlignment="1"/>
    <xf numFmtId="0" fontId="4" fillId="3" borderId="0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6" fillId="2" borderId="1" xfId="0" applyFont="1" applyFill="1" applyBorder="1" applyAlignment="1">
      <alignment horizontal="right"/>
    </xf>
    <xf numFmtId="0" fontId="6" fillId="2" borderId="3" xfId="0" applyFont="1" applyFill="1" applyBorder="1" applyAlignment="1">
      <alignment horizontal="right"/>
    </xf>
    <xf numFmtId="0" fontId="0" fillId="4" borderId="0" xfId="0" applyFill="1" applyBorder="1" applyAlignment="1"/>
    <xf numFmtId="0" fontId="7" fillId="0" borderId="0" xfId="0" applyFont="1" applyFill="1" applyBorder="1" applyAlignment="1">
      <alignment vertical="top" wrapText="1"/>
    </xf>
    <xf numFmtId="0" fontId="0" fillId="5" borderId="0" xfId="0" applyFill="1" applyBorder="1" applyAlignment="1"/>
    <xf numFmtId="10" fontId="0" fillId="5" borderId="0" xfId="0" applyNumberFormat="1" applyFill="1" applyBorder="1" applyAlignment="1"/>
    <xf numFmtId="164" fontId="0" fillId="5" borderId="0" xfId="0" applyNumberFormat="1" applyFill="1" applyBorder="1" applyAlignment="1"/>
    <xf numFmtId="164" fontId="0" fillId="5" borderId="2" xfId="0" applyNumberForma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B969-275F-41D4-8148-0F5163E0F6A9}">
  <sheetPr>
    <outlinePr summaryBelow="0"/>
  </sheetPr>
  <dimension ref="B1:L15"/>
  <sheetViews>
    <sheetView showGridLines="0" tabSelected="1" workbookViewId="0">
      <selection activeCell="E19" sqref="E19"/>
    </sheetView>
  </sheetViews>
  <sheetFormatPr defaultRowHeight="15.6" outlineLevelRow="1" outlineLevelCol="1" x14ac:dyDescent="0.3"/>
  <cols>
    <col min="3" max="3" width="12.59765625" bestFit="1" customWidth="1"/>
    <col min="4" max="4" width="12.09765625" hidden="1" customWidth="1" outlineLevel="1"/>
    <col min="5" max="12" width="12.09765625" bestFit="1" customWidth="1" outlineLevel="1"/>
  </cols>
  <sheetData>
    <row r="1" spans="2:12" ht="16.2" thickBot="1" x14ac:dyDescent="0.35"/>
    <row r="2" spans="2:12" ht="17.399999999999999" x14ac:dyDescent="0.3">
      <c r="B2" s="17" t="s">
        <v>30</v>
      </c>
      <c r="C2" s="17"/>
      <c r="D2" s="22"/>
      <c r="E2" s="22"/>
      <c r="F2" s="22"/>
      <c r="G2" s="22"/>
      <c r="H2" s="22"/>
      <c r="I2" s="22"/>
      <c r="J2" s="22"/>
      <c r="K2" s="22"/>
      <c r="L2" s="22"/>
    </row>
    <row r="3" spans="2:12" ht="17.399999999999999" collapsed="1" x14ac:dyDescent="0.3">
      <c r="B3" s="16"/>
      <c r="C3" s="16"/>
      <c r="D3" s="23" t="s">
        <v>32</v>
      </c>
      <c r="E3" s="23" t="s">
        <v>21</v>
      </c>
      <c r="F3" s="23" t="s">
        <v>23</v>
      </c>
      <c r="G3" s="23" t="s">
        <v>24</v>
      </c>
      <c r="H3" s="23" t="s">
        <v>25</v>
      </c>
      <c r="I3" s="23" t="s">
        <v>26</v>
      </c>
      <c r="J3" s="23" t="s">
        <v>27</v>
      </c>
      <c r="K3" s="23" t="s">
        <v>28</v>
      </c>
      <c r="L3" s="23" t="s">
        <v>29</v>
      </c>
    </row>
    <row r="4" spans="2:12" ht="20.399999999999999" hidden="1" outlineLevel="1" x14ac:dyDescent="0.3">
      <c r="B4" s="19"/>
      <c r="C4" s="19"/>
      <c r="D4" s="12"/>
      <c r="E4" s="25" t="s">
        <v>22</v>
      </c>
      <c r="F4" s="25" t="s">
        <v>22</v>
      </c>
      <c r="G4" s="25" t="s">
        <v>22</v>
      </c>
      <c r="H4" s="25" t="s">
        <v>22</v>
      </c>
      <c r="I4" s="25" t="s">
        <v>22</v>
      </c>
      <c r="J4" s="25" t="s">
        <v>22</v>
      </c>
      <c r="K4" s="25" t="s">
        <v>22</v>
      </c>
      <c r="L4" s="25" t="s">
        <v>22</v>
      </c>
    </row>
    <row r="5" spans="2:12" x14ac:dyDescent="0.3">
      <c r="B5" s="20" t="s">
        <v>31</v>
      </c>
      <c r="C5" s="20"/>
      <c r="D5" s="18"/>
      <c r="E5" s="18"/>
      <c r="F5" s="18"/>
      <c r="G5" s="18"/>
      <c r="H5" s="18"/>
      <c r="I5" s="18"/>
      <c r="J5" s="18"/>
      <c r="K5" s="18"/>
      <c r="L5" s="18"/>
    </row>
    <row r="6" spans="2:12" outlineLevel="1" x14ac:dyDescent="0.3">
      <c r="B6" s="19"/>
      <c r="C6" s="19" t="s">
        <v>2</v>
      </c>
      <c r="D6" s="12">
        <v>1</v>
      </c>
      <c r="E6" s="24">
        <v>1</v>
      </c>
      <c r="F6" s="24">
        <v>2</v>
      </c>
      <c r="G6" s="24">
        <v>3</v>
      </c>
      <c r="H6" s="24">
        <v>4</v>
      </c>
      <c r="I6" s="24">
        <v>5</v>
      </c>
      <c r="J6" s="24">
        <v>6</v>
      </c>
      <c r="K6" s="24">
        <v>7</v>
      </c>
      <c r="L6" s="24">
        <v>8</v>
      </c>
    </row>
    <row r="7" spans="2:12" x14ac:dyDescent="0.3">
      <c r="B7" s="20" t="s">
        <v>33</v>
      </c>
      <c r="C7" s="20"/>
      <c r="D7" s="18"/>
      <c r="E7" s="18"/>
      <c r="F7" s="18"/>
      <c r="G7" s="18"/>
      <c r="H7" s="18"/>
      <c r="I7" s="18"/>
      <c r="J7" s="18"/>
      <c r="K7" s="18"/>
      <c r="L7" s="18"/>
    </row>
    <row r="8" spans="2:12" outlineLevel="1" x14ac:dyDescent="0.3">
      <c r="B8" s="19"/>
      <c r="C8" s="19" t="s">
        <v>13</v>
      </c>
      <c r="D8" s="12">
        <v>1</v>
      </c>
      <c r="E8" s="12">
        <v>1</v>
      </c>
      <c r="F8" s="26">
        <v>2</v>
      </c>
      <c r="G8" s="12">
        <v>3</v>
      </c>
      <c r="H8" s="12">
        <v>4</v>
      </c>
      <c r="I8" s="26">
        <v>5</v>
      </c>
      <c r="J8" s="12">
        <v>6</v>
      </c>
      <c r="K8" s="12">
        <v>7</v>
      </c>
      <c r="L8" s="12">
        <v>8</v>
      </c>
    </row>
    <row r="9" spans="2:12" outlineLevel="1" x14ac:dyDescent="0.3">
      <c r="B9" s="19"/>
      <c r="C9" s="19" t="s">
        <v>14</v>
      </c>
      <c r="D9" s="12">
        <v>5</v>
      </c>
      <c r="E9" s="12">
        <v>5</v>
      </c>
      <c r="F9" s="26">
        <v>5</v>
      </c>
      <c r="G9" s="12">
        <v>5</v>
      </c>
      <c r="H9" s="12">
        <v>5</v>
      </c>
      <c r="I9" s="26">
        <v>10</v>
      </c>
      <c r="J9" s="12">
        <v>10</v>
      </c>
      <c r="K9" s="12">
        <v>10</v>
      </c>
      <c r="L9" s="12">
        <v>10</v>
      </c>
    </row>
    <row r="10" spans="2:12" outlineLevel="1" x14ac:dyDescent="0.3">
      <c r="B10" s="19"/>
      <c r="C10" s="19" t="s">
        <v>15</v>
      </c>
      <c r="D10" s="12">
        <v>25</v>
      </c>
      <c r="E10" s="12">
        <v>25</v>
      </c>
      <c r="F10" s="26">
        <v>25</v>
      </c>
      <c r="G10" s="12">
        <v>25</v>
      </c>
      <c r="H10" s="12">
        <v>25</v>
      </c>
      <c r="I10" s="26">
        <v>30</v>
      </c>
      <c r="J10" s="12">
        <v>30</v>
      </c>
      <c r="K10" s="12">
        <v>30</v>
      </c>
      <c r="L10" s="12">
        <v>30</v>
      </c>
    </row>
    <row r="11" spans="2:12" outlineLevel="1" x14ac:dyDescent="0.3">
      <c r="B11" s="19"/>
      <c r="C11" s="19" t="s">
        <v>16</v>
      </c>
      <c r="D11" s="13">
        <v>5.0000000000000001E-3</v>
      </c>
      <c r="E11" s="13">
        <v>5.0000000000000001E-3</v>
      </c>
      <c r="F11" s="27">
        <v>5.0000000000000001E-3</v>
      </c>
      <c r="G11" s="13">
        <v>1.4999999999999999E-2</v>
      </c>
      <c r="H11" s="13">
        <v>1.4999999999999999E-2</v>
      </c>
      <c r="I11" s="27">
        <v>5.0000000000000001E-3</v>
      </c>
      <c r="J11" s="13">
        <v>5.0000000000000001E-3</v>
      </c>
      <c r="K11" s="13">
        <v>1.4999999999999999E-2</v>
      </c>
      <c r="L11" s="13">
        <v>1.4999999999999999E-2</v>
      </c>
    </row>
    <row r="12" spans="2:12" outlineLevel="1" x14ac:dyDescent="0.3">
      <c r="B12" s="19"/>
      <c r="C12" s="19" t="s">
        <v>17</v>
      </c>
      <c r="D12" s="13">
        <v>0.01</v>
      </c>
      <c r="E12" s="13">
        <v>0.01</v>
      </c>
      <c r="F12" s="27">
        <v>1.4999999999999999E-2</v>
      </c>
      <c r="G12" s="13">
        <v>0.01</v>
      </c>
      <c r="H12" s="13">
        <v>1.4999999999999999E-2</v>
      </c>
      <c r="I12" s="27">
        <v>0.01</v>
      </c>
      <c r="J12" s="13">
        <v>1.4999999999999999E-2</v>
      </c>
      <c r="K12" s="13">
        <v>0.01</v>
      </c>
      <c r="L12" s="13">
        <v>1.4999999999999999E-2</v>
      </c>
    </row>
    <row r="13" spans="2:12" outlineLevel="1" x14ac:dyDescent="0.3">
      <c r="B13" s="19"/>
      <c r="C13" s="19" t="s">
        <v>18</v>
      </c>
      <c r="D13" s="14">
        <v>22.868187637004201</v>
      </c>
      <c r="E13" s="14">
        <v>22.868187637004201</v>
      </c>
      <c r="F13" s="28">
        <v>22.868187637004201</v>
      </c>
      <c r="G13" s="14">
        <v>19.233193033276599</v>
      </c>
      <c r="H13" s="14">
        <v>19.233193033276599</v>
      </c>
      <c r="I13" s="28">
        <v>26.4418160032961</v>
      </c>
      <c r="J13" s="14">
        <v>26.4418160032961</v>
      </c>
      <c r="K13" s="14">
        <v>20.693660652319998</v>
      </c>
      <c r="L13" s="14">
        <v>20.693660652319998</v>
      </c>
    </row>
    <row r="14" spans="2:12" outlineLevel="1" x14ac:dyDescent="0.3">
      <c r="B14" s="19"/>
      <c r="C14" s="19" t="s">
        <v>19</v>
      </c>
      <c r="D14" s="14">
        <v>19.233193033276599</v>
      </c>
      <c r="E14" s="14">
        <v>19.233193033276599</v>
      </c>
      <c r="F14" s="28">
        <v>17.6829960425002</v>
      </c>
      <c r="G14" s="14">
        <v>16.2844640971419</v>
      </c>
      <c r="H14" s="14">
        <v>15.0207341622752</v>
      </c>
      <c r="I14" s="28">
        <v>20.693660652319998</v>
      </c>
      <c r="J14" s="14">
        <v>18.372894234495899</v>
      </c>
      <c r="K14" s="14">
        <v>16.350711121116799</v>
      </c>
      <c r="L14" s="14">
        <v>14.5845691374306</v>
      </c>
    </row>
    <row r="15" spans="2:12" ht="16.2" outlineLevel="1" thickBot="1" x14ac:dyDescent="0.35">
      <c r="B15" s="21"/>
      <c r="C15" s="21" t="s">
        <v>20</v>
      </c>
      <c r="D15" s="15">
        <v>1.1889958987797</v>
      </c>
      <c r="E15" s="15">
        <v>1.1889958987797</v>
      </c>
      <c r="F15" s="29">
        <v>1.2932303769136</v>
      </c>
      <c r="G15" s="15">
        <v>1.18107620358549</v>
      </c>
      <c r="H15" s="15">
        <v>1.2804429414363101</v>
      </c>
      <c r="I15" s="29">
        <v>1.27777373213722</v>
      </c>
      <c r="J15" s="15">
        <v>1.43917532348553</v>
      </c>
      <c r="K15" s="15">
        <v>1.2656122720922101</v>
      </c>
      <c r="L15" s="15">
        <v>1.4188736367405399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35338-1274-474A-9CE4-B8AC4EF29D22}">
  <sheetPr codeName="Sheet1"/>
  <dimension ref="A2:N21"/>
  <sheetViews>
    <sheetView topLeftCell="A2" zoomScale="120" zoomScaleNormal="120" workbookViewId="0">
      <selection activeCell="B19" sqref="B19 B21"/>
    </sheetView>
  </sheetViews>
  <sheetFormatPr defaultColWidth="12.69921875" defaultRowHeight="15.6" x14ac:dyDescent="0.3"/>
  <cols>
    <col min="1" max="16384" width="12.69921875" style="1"/>
  </cols>
  <sheetData>
    <row r="2" spans="1:14" x14ac:dyDescent="0.3">
      <c r="A2" s="4" t="s">
        <v>2</v>
      </c>
      <c r="B2" s="2">
        <v>1</v>
      </c>
      <c r="C2" s="2"/>
      <c r="D2" s="3"/>
      <c r="E2" s="3"/>
      <c r="F2" s="3"/>
      <c r="G2" s="3"/>
      <c r="H2" s="3"/>
      <c r="I2" s="3"/>
      <c r="J2" s="8" t="s">
        <v>3</v>
      </c>
      <c r="K2" s="6" t="s">
        <v>0</v>
      </c>
      <c r="L2" s="6" t="s">
        <v>1</v>
      </c>
      <c r="M2" s="3" t="s">
        <v>4</v>
      </c>
      <c r="N2" s="2" t="s">
        <v>6</v>
      </c>
    </row>
    <row r="3" spans="1:14" x14ac:dyDescent="0.3">
      <c r="A3" s="4" t="s">
        <v>0</v>
      </c>
      <c r="B3" s="1">
        <f>VLOOKUP(NumScen,ScenTab,2,FALSE)</f>
        <v>5</v>
      </c>
    </row>
    <row r="4" spans="1:14" x14ac:dyDescent="0.3">
      <c r="A4" s="4" t="s">
        <v>1</v>
      </c>
      <c r="B4" s="1">
        <f>VLOOKUP(NumScen,ScenTab,3,FALSE)</f>
        <v>25</v>
      </c>
      <c r="J4" s="1">
        <v>1</v>
      </c>
      <c r="K4" s="1">
        <v>5</v>
      </c>
      <c r="L4" s="1">
        <v>25</v>
      </c>
      <c r="M4" s="7">
        <v>5.0000000000000001E-3</v>
      </c>
      <c r="N4" s="7">
        <v>0.01</v>
      </c>
    </row>
    <row r="5" spans="1:14" x14ac:dyDescent="0.3">
      <c r="A5" s="5" t="s">
        <v>4</v>
      </c>
      <c r="B5" s="7">
        <f>VLOOKUP(NumScen,ScenTab,4,FALSE)</f>
        <v>5.0000000000000001E-3</v>
      </c>
      <c r="C5" s="10" t="s">
        <v>7</v>
      </c>
      <c r="D5" s="9">
        <f>(1+IntBeg)^(-Defer)</f>
        <v>0.97537066835950648</v>
      </c>
      <c r="E5" s="10" t="s">
        <v>8</v>
      </c>
      <c r="F5" s="9">
        <f>(1-((1+IntBeg)^(-Possess)))/IntBeg</f>
        <v>23.44563803160764</v>
      </c>
      <c r="G5" s="10" t="s">
        <v>11</v>
      </c>
      <c r="H5" s="9">
        <f>VeeBeg*AnnBeg</f>
        <v>22.868187637004208</v>
      </c>
      <c r="J5" s="1">
        <v>2</v>
      </c>
      <c r="K5" s="1">
        <v>5</v>
      </c>
      <c r="L5" s="1">
        <v>25</v>
      </c>
      <c r="M5" s="7">
        <v>5.0000000000000001E-3</v>
      </c>
      <c r="N5" s="7">
        <v>1.4999999999999999E-2</v>
      </c>
    </row>
    <row r="6" spans="1:14" x14ac:dyDescent="0.3">
      <c r="A6" s="4" t="s">
        <v>6</v>
      </c>
      <c r="B6" s="7">
        <f>VLOOKUP(NumScen,ScenTab,5,FALSE)</f>
        <v>0.01</v>
      </c>
      <c r="C6" s="8"/>
      <c r="D6" s="9"/>
      <c r="E6" s="8"/>
      <c r="F6" s="9"/>
      <c r="G6" s="10"/>
      <c r="H6" s="9"/>
      <c r="J6" s="1">
        <v>3</v>
      </c>
      <c r="K6" s="1">
        <v>5</v>
      </c>
      <c r="L6" s="1">
        <v>25</v>
      </c>
      <c r="M6" s="7">
        <v>1.4999999999999999E-2</v>
      </c>
      <c r="N6" s="7">
        <v>0.01</v>
      </c>
    </row>
    <row r="7" spans="1:14" x14ac:dyDescent="0.3">
      <c r="A7" s="5" t="s">
        <v>5</v>
      </c>
      <c r="B7" s="7">
        <f>IntBeg+IntAdj</f>
        <v>1.4999999999999999E-2</v>
      </c>
      <c r="C7" s="10" t="s">
        <v>10</v>
      </c>
      <c r="D7" s="9">
        <f>(1+IntEnd)^(-Defer)</f>
        <v>0.92826032540563996</v>
      </c>
      <c r="E7" s="10" t="s">
        <v>9</v>
      </c>
      <c r="F7" s="9">
        <f>(1-((1+IntEnd)^(-Possess)))/IntEnd</f>
        <v>20.719611198369257</v>
      </c>
      <c r="G7" s="11" t="s">
        <v>12</v>
      </c>
      <c r="H7" s="9">
        <f>VeeEnd*AnnEnd</f>
        <v>19.233193033276589</v>
      </c>
      <c r="J7" s="1">
        <v>4</v>
      </c>
      <c r="K7" s="1">
        <v>5</v>
      </c>
      <c r="L7" s="1">
        <v>25</v>
      </c>
      <c r="M7" s="7">
        <v>1.4999999999999999E-2</v>
      </c>
      <c r="N7" s="7">
        <v>1.4999999999999999E-2</v>
      </c>
    </row>
    <row r="8" spans="1:14" x14ac:dyDescent="0.3">
      <c r="J8" s="1">
        <v>5</v>
      </c>
      <c r="K8" s="1">
        <v>10</v>
      </c>
      <c r="L8" s="1">
        <v>30</v>
      </c>
      <c r="M8" s="7">
        <v>5.0000000000000001E-3</v>
      </c>
      <c r="N8" s="7">
        <v>0.01</v>
      </c>
    </row>
    <row r="9" spans="1:14" x14ac:dyDescent="0.3">
      <c r="J9" s="1">
        <v>6</v>
      </c>
      <c r="K9" s="1">
        <v>10</v>
      </c>
      <c r="L9" s="1">
        <v>30</v>
      </c>
      <c r="M9" s="7">
        <v>5.0000000000000001E-3</v>
      </c>
      <c r="N9" s="7">
        <v>1.4999999999999999E-2</v>
      </c>
    </row>
    <row r="10" spans="1:14" x14ac:dyDescent="0.3">
      <c r="J10" s="1">
        <v>7</v>
      </c>
      <c r="K10" s="1">
        <v>10</v>
      </c>
      <c r="L10" s="1">
        <v>30</v>
      </c>
      <c r="M10" s="7">
        <v>1.4999999999999999E-2</v>
      </c>
      <c r="N10" s="7">
        <v>0.01</v>
      </c>
    </row>
    <row r="11" spans="1:14" x14ac:dyDescent="0.3">
      <c r="J11" s="1">
        <v>8</v>
      </c>
      <c r="K11" s="1">
        <v>10</v>
      </c>
      <c r="L11" s="1">
        <v>30</v>
      </c>
      <c r="M11" s="7">
        <v>1.4999999999999999E-2</v>
      </c>
      <c r="N11" s="7">
        <v>1.4999999999999999E-2</v>
      </c>
    </row>
    <row r="14" spans="1:14" x14ac:dyDescent="0.3">
      <c r="A14" s="8" t="s">
        <v>13</v>
      </c>
      <c r="B14" s="1">
        <f>NumScen</f>
        <v>1</v>
      </c>
    </row>
    <row r="15" spans="1:14" x14ac:dyDescent="0.3">
      <c r="A15" s="8" t="s">
        <v>14</v>
      </c>
      <c r="B15" s="1">
        <f>Defer</f>
        <v>5</v>
      </c>
    </row>
    <row r="16" spans="1:14" x14ac:dyDescent="0.3">
      <c r="A16" s="8" t="s">
        <v>15</v>
      </c>
      <c r="B16" s="1">
        <f>Possess</f>
        <v>25</v>
      </c>
    </row>
    <row r="17" spans="1:2" x14ac:dyDescent="0.3">
      <c r="A17" s="8" t="s">
        <v>16</v>
      </c>
      <c r="B17" s="7">
        <f>IntBeg</f>
        <v>5.0000000000000001E-3</v>
      </c>
    </row>
    <row r="18" spans="1:2" x14ac:dyDescent="0.3">
      <c r="A18" s="8" t="s">
        <v>17</v>
      </c>
      <c r="B18" s="7">
        <f>IntAdj</f>
        <v>0.01</v>
      </c>
    </row>
    <row r="19" spans="1:2" x14ac:dyDescent="0.3">
      <c r="A19" s="8" t="s">
        <v>18</v>
      </c>
      <c r="B19" s="9">
        <f>ProdBeg</f>
        <v>22.868187637004208</v>
      </c>
    </row>
    <row r="20" spans="1:2" x14ac:dyDescent="0.3">
      <c r="A20" s="8" t="s">
        <v>19</v>
      </c>
      <c r="B20" s="9">
        <f>ProdEnd</f>
        <v>19.233193033276589</v>
      </c>
    </row>
    <row r="21" spans="1:2" x14ac:dyDescent="0.3">
      <c r="A21" s="8" t="s">
        <v>20</v>
      </c>
      <c r="B21" s="9">
        <f>ProdBeg/ProdEnd</f>
        <v>1.1889958987797025</v>
      </c>
    </row>
  </sheetData>
  <scenarios current="0" sqref="B14:B21">
    <scenario name="j1" locked="1" count="1" user="Jon Spain" comment="Created by Jon Spain on 08/05/2020">
      <inputCells r="B2" val="1"/>
    </scenario>
    <scenario name="j2" locked="1" count="1" user="Jon Spain" comment="Created by Jon Spain on 08/05/2020">
      <inputCells r="B2" val="2"/>
    </scenario>
    <scenario name="j3" locked="1" count="1" user="Jon Spain" comment="Created by Jon Spain on 08/05/2020">
      <inputCells r="B2" val="3"/>
    </scenario>
    <scenario name="j4" locked="1" count="1" user="Jon Spain" comment="Created by Jon Spain on 08/05/2020">
      <inputCells r="B2" val="4"/>
    </scenario>
    <scenario name="j5" locked="1" count="1" user="Jon Spain" comment="Created by Jon Spain on 08/05/2020">
      <inputCells r="B2" val="5"/>
    </scenario>
    <scenario name="j6" locked="1" count="1" user="Jon Spain" comment="Created by Jon Spain on 08/05/2020">
      <inputCells r="B2" val="6"/>
    </scenario>
    <scenario name="j7" locked="1" count="1" user="Jon Spain" comment="Created by Jon Spain on 08/05/2020">
      <inputCells r="B2" val="7"/>
    </scenario>
    <scenario name="j8" locked="1" count="1" user="Jon Spain" comment="Created by Jon Spain on 08/05/2020">
      <inputCells r="B2" val="8"/>
    </scenario>
  </scenario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21</vt:i4>
      </vt:variant>
    </vt:vector>
  </HeadingPairs>
  <TitlesOfParts>
    <vt:vector size="23" baseType="lpstr">
      <vt:lpstr>Scenario Summary</vt:lpstr>
      <vt:lpstr>MainCalcs</vt:lpstr>
      <vt:lpstr>AdjInt</vt:lpstr>
      <vt:lpstr>AnnBeg</vt:lpstr>
      <vt:lpstr>AnnEnd</vt:lpstr>
      <vt:lpstr>BegInt</vt:lpstr>
      <vt:lpstr>Defer</vt:lpstr>
      <vt:lpstr>FactorBeg</vt:lpstr>
      <vt:lpstr>FactorEnd</vt:lpstr>
      <vt:lpstr>FactorRatio</vt:lpstr>
      <vt:lpstr>IntAdj</vt:lpstr>
      <vt:lpstr>IntBeg</vt:lpstr>
      <vt:lpstr>IntEnd</vt:lpstr>
      <vt:lpstr>NumScen</vt:lpstr>
      <vt:lpstr>Possess</vt:lpstr>
      <vt:lpstr>ProdBeg</vt:lpstr>
      <vt:lpstr>ProdEnd</vt:lpstr>
      <vt:lpstr>ScenNum</vt:lpstr>
      <vt:lpstr>ScenTab</vt:lpstr>
      <vt:lpstr>TimeDefer</vt:lpstr>
      <vt:lpstr>TimePayment</vt:lpstr>
      <vt:lpstr>VeeBeg</vt:lpstr>
      <vt:lpstr>VeeEnd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Spain</dc:creator>
  <cp:lastModifiedBy>Jon Spain</cp:lastModifiedBy>
  <dcterms:created xsi:type="dcterms:W3CDTF">2020-05-08T10:09:34Z</dcterms:created>
  <dcterms:modified xsi:type="dcterms:W3CDTF">2020-05-08T13:25:23Z</dcterms:modified>
</cp:coreProperties>
</file>